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88" activeTab="0"/>
  </bookViews>
  <sheets>
    <sheet name="資料" sheetId="1" r:id="rId1"/>
  </sheets>
  <definedNames/>
  <calcPr fullCalcOnLoad="1"/>
</workbook>
</file>

<file path=xl/sharedStrings.xml><?xml version="1.0" encoding="utf-8"?>
<sst xmlns="http://schemas.openxmlformats.org/spreadsheetml/2006/main" count="91" uniqueCount="67">
  <si>
    <t>Hopewill Investment &amp; Management (Macau) Ltd.</t>
  </si>
  <si>
    <t>●物件名称</t>
  </si>
  <si>
    <t>物件名称</t>
  </si>
  <si>
    <t>太子花城　麗亮閣　タワー2　8G</t>
  </si>
  <si>
    <t>弊社物件管理ナンバー</t>
  </si>
  <si>
    <t>物件住所</t>
  </si>
  <si>
    <t>タイパ南京街</t>
  </si>
  <si>
    <t>物件種別</t>
  </si>
  <si>
    <t>プレコンドミニアム　2008年8月入居予定</t>
  </si>
  <si>
    <t>●物件詳細</t>
  </si>
  <si>
    <t>価格</t>
  </si>
  <si>
    <t>HK$</t>
  </si>
  <si>
    <t>コントラクトプライス</t>
  </si>
  <si>
    <t>単価</t>
  </si>
  <si>
    <t>HK$/SQF</t>
  </si>
  <si>
    <t>建築面積</t>
  </si>
  <si>
    <t>SQF</t>
  </si>
  <si>
    <t>実用面積</t>
  </si>
  <si>
    <t>バルコニー面積</t>
  </si>
  <si>
    <t>●お支払いスケジュール</t>
  </si>
  <si>
    <t>お支払期限</t>
  </si>
  <si>
    <t>金額 (HK$)</t>
  </si>
  <si>
    <t>お支払先</t>
  </si>
  <si>
    <t>内容</t>
  </si>
  <si>
    <t>デベロッパー</t>
  </si>
  <si>
    <t>手付金</t>
  </si>
  <si>
    <t>弊社</t>
  </si>
  <si>
    <t>仲介手数料(3%)</t>
  </si>
  <si>
    <t>1週間後</t>
  </si>
  <si>
    <t>2回目支払い</t>
  </si>
  <si>
    <t>弁護士事務所</t>
  </si>
  <si>
    <t>書類作成費</t>
  </si>
  <si>
    <t>1ヶ月後</t>
  </si>
  <si>
    <t>3回目支払い（差額+支払済み分-60万HK$）</t>
  </si>
  <si>
    <t>1ヵ月後</t>
  </si>
  <si>
    <t>名義変更料</t>
  </si>
  <si>
    <t>政府</t>
  </si>
  <si>
    <t>印紙税（0.525%）</t>
  </si>
  <si>
    <t>入居許可後14日以内</t>
  </si>
  <si>
    <t>最終支払い</t>
  </si>
  <si>
    <t>公証費、登記費（約2％）</t>
  </si>
  <si>
    <t>印紙税（3.15%-0.525%）</t>
  </si>
  <si>
    <t>管理費</t>
  </si>
  <si>
    <t>総支い払額</t>
  </si>
  <si>
    <t>●物件特徴</t>
  </si>
  <si>
    <t>タイパ島中心部に位置する【太子花城】。近隣にはノヴァシティ、マンハッタン、キングスヴィルという同じく高級コンドミニアムが立ち並びます。ノヴァシティが3200/ｓｑｆの声が聞こえるなかこの物件は割安感があり、また同じ【太子花城】という物件の中でもこの8Gユニットは市場価格より5％～7％ほど割安です。</t>
  </si>
  <si>
    <t>●収支シュミレーション</t>
  </si>
  <si>
    <t>項目</t>
  </si>
  <si>
    <t>赤字は初期最低必要資金になります。</t>
  </si>
  <si>
    <t>物件購入費用合計</t>
  </si>
  <si>
    <t>合計HK$</t>
  </si>
  <si>
    <t>　　　諸費用合計</t>
  </si>
  <si>
    <t>売却シュミレーション</t>
  </si>
  <si>
    <t>Upで短期売却</t>
  </si>
  <si>
    <t>4ヶ月</t>
  </si>
  <si>
    <t>で売却</t>
  </si>
  <si>
    <t>物件売却価格</t>
  </si>
  <si>
    <t>物件購入時投資費用</t>
  </si>
  <si>
    <t>物件売却単純差益</t>
  </si>
  <si>
    <t>諸費用</t>
  </si>
  <si>
    <t>キャッシュフロー</t>
  </si>
  <si>
    <t>売却時費用</t>
  </si>
  <si>
    <t>利回り</t>
  </si>
  <si>
    <t>最終差益</t>
  </si>
  <si>
    <t>【特記】</t>
  </si>
  <si>
    <t>このシュミレーションは、その結果、利益を保証するものではございません。</t>
  </si>
  <si>
    <t>弊社はお客様の将来の転売や賃貸について保障するものではないことをご了承ください。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</si>
</sst>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hh:mm"/>
    <numFmt numFmtId="177" formatCode="0.0%"/>
  </numFmts>
  <fonts count="27">
    <font>
      <sz val="10"/>
      <name val="ＭＳ Ｐゴシック"/>
      <family val="3"/>
    </font>
    <font>
      <sz val="10"/>
      <name val="Arial"/>
      <family val="2"/>
    </font>
    <font>
      <b/>
      <sz val="18"/>
      <name val="ＭＳ Ｐゴシック"/>
      <family val="3"/>
    </font>
    <font>
      <sz val="11"/>
      <name val="ＭＳ Ｐゴシック"/>
      <family val="3"/>
    </font>
    <font>
      <b/>
      <sz val="11"/>
      <color indexed="10"/>
      <name val="ＭＳ Ｐゴシック"/>
      <family val="3"/>
    </font>
    <font>
      <b/>
      <sz val="11"/>
      <name val="Arial"/>
      <family val="2"/>
    </font>
    <font>
      <b/>
      <sz val="11"/>
      <name val="ＭＳ Ｐゴシック"/>
      <family val="3"/>
    </font>
    <font>
      <sz val="10"/>
      <name val="ＭＳ Ｐ明朝"/>
      <family val="1"/>
    </font>
    <font>
      <b/>
      <sz val="10"/>
      <color indexed="12"/>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53"/>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thin">
        <color indexed="9"/>
      </left>
      <right style="thin">
        <color indexed="9"/>
      </right>
      <top style="thin">
        <color indexed="9"/>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double">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9" fillId="0" borderId="0" applyNumberFormat="0" applyFill="0" applyBorder="0" applyAlignment="0" applyProtection="0"/>
    <xf numFmtId="0" fontId="20" fillId="14" borderId="1" applyNumberFormat="0" applyAlignment="0" applyProtection="0"/>
    <xf numFmtId="0" fontId="15" fillId="8" borderId="0" applyNumberFormat="0" applyBorder="0" applyAlignment="0" applyProtection="0"/>
    <xf numFmtId="9" fontId="1" fillId="0" borderId="0" applyFill="0" applyBorder="0" applyProtection="0">
      <alignment vertical="center"/>
    </xf>
    <xf numFmtId="0" fontId="0" fillId="4" borderId="2" applyNumberFormat="0" applyFont="0" applyAlignment="0" applyProtection="0"/>
    <xf numFmtId="0" fontId="19" fillId="0" borderId="3" applyNumberFormat="0" applyFill="0" applyAlignment="0" applyProtection="0"/>
    <xf numFmtId="0" fontId="14" fillId="15" borderId="0" applyNumberFormat="0" applyBorder="0" applyAlignment="0" applyProtection="0"/>
    <xf numFmtId="0" fontId="18" fillId="2" borderId="4" applyNumberFormat="0" applyAlignment="0" applyProtection="0"/>
    <xf numFmtId="0" fontId="21" fillId="0" borderId="0" applyNumberFormat="0" applyFill="0" applyBorder="0" applyAlignment="0" applyProtection="0"/>
    <xf numFmtId="38" fontId="3" fillId="0" borderId="0" applyFill="0" applyBorder="0" applyProtection="0">
      <alignment vertical="center"/>
    </xf>
    <xf numFmtId="43" fontId="1" fillId="0" borderId="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 borderId="9"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6" fillId="3" borderId="4" applyNumberFormat="0" applyAlignment="0" applyProtection="0"/>
    <xf numFmtId="0" fontId="13" fillId="16" borderId="0" applyNumberFormat="0" applyBorder="0" applyAlignment="0" applyProtection="0"/>
  </cellStyleXfs>
  <cellXfs count="46">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Border="1" applyAlignment="1">
      <alignment/>
    </xf>
    <xf numFmtId="3" fontId="0" fillId="0" borderId="0" xfId="0" applyNumberFormat="1" applyBorder="1"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3" fontId="4" fillId="0" borderId="14" xfId="0" applyNumberFormat="1" applyFont="1" applyBorder="1" applyAlignment="1">
      <alignment/>
    </xf>
    <xf numFmtId="0" fontId="6" fillId="17" borderId="0" xfId="0" applyFont="1" applyFill="1" applyAlignment="1">
      <alignment/>
    </xf>
    <xf numFmtId="177" fontId="5" fillId="17" borderId="0" xfId="42" applyNumberFormat="1" applyFont="1" applyFill="1" applyBorder="1" applyProtection="1">
      <alignment vertical="center"/>
      <protection/>
    </xf>
    <xf numFmtId="0" fontId="7" fillId="0" borderId="15" xfId="0" applyFont="1" applyBorder="1" applyAlignment="1">
      <alignment/>
    </xf>
    <xf numFmtId="0" fontId="8" fillId="0" borderId="0" xfId="0" applyFont="1" applyAlignment="1">
      <alignment/>
    </xf>
    <xf numFmtId="0" fontId="3" fillId="0" borderId="16" xfId="0" applyFont="1" applyBorder="1" applyAlignment="1">
      <alignment/>
    </xf>
    <xf numFmtId="0" fontId="3" fillId="0" borderId="17" xfId="0" applyFont="1" applyBorder="1" applyAlignment="1">
      <alignment/>
    </xf>
    <xf numFmtId="3" fontId="3" fillId="0" borderId="17" xfId="0" applyNumberFormat="1" applyFont="1" applyBorder="1" applyAlignment="1">
      <alignment/>
    </xf>
    <xf numFmtId="3" fontId="6" fillId="0" borderId="17" xfId="0" applyNumberFormat="1" applyFont="1" applyBorder="1" applyAlignment="1">
      <alignment/>
    </xf>
    <xf numFmtId="0" fontId="3" fillId="0" borderId="13" xfId="0" applyFont="1" applyBorder="1" applyAlignment="1">
      <alignment/>
    </xf>
    <xf numFmtId="3" fontId="3" fillId="0" borderId="13" xfId="0" applyNumberFormat="1" applyFont="1" applyBorder="1" applyAlignment="1">
      <alignment/>
    </xf>
    <xf numFmtId="9" fontId="5" fillId="17" borderId="0" xfId="42" applyFont="1" applyFill="1" applyBorder="1" applyProtection="1">
      <alignment vertical="center"/>
      <protection/>
    </xf>
    <xf numFmtId="3" fontId="3" fillId="0" borderId="17" xfId="48" applyNumberFormat="1" applyFont="1" applyFill="1" applyBorder="1" applyProtection="1">
      <alignment vertical="center"/>
      <protection/>
    </xf>
    <xf numFmtId="0" fontId="0" fillId="0" borderId="18" xfId="0" applyFont="1" applyBorder="1" applyAlignment="1">
      <alignment/>
    </xf>
    <xf numFmtId="3" fontId="3" fillId="0" borderId="18" xfId="0" applyNumberFormat="1" applyFont="1" applyBorder="1" applyAlignment="1">
      <alignment/>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vertical="top" wrapText="1"/>
    </xf>
    <xf numFmtId="0" fontId="0" fillId="0" borderId="22" xfId="0" applyFont="1" applyBorder="1" applyAlignment="1">
      <alignment vertical="top" wrapText="1"/>
    </xf>
    <xf numFmtId="0" fontId="0" fillId="0" borderId="17" xfId="0" applyFont="1" applyBorder="1" applyAlignment="1">
      <alignment vertical="top" wrapText="1"/>
    </xf>
    <xf numFmtId="0" fontId="0" fillId="0" borderId="16"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25" xfId="0" applyFont="1" applyBorder="1" applyAlignment="1">
      <alignment vertical="top" wrapText="1"/>
    </xf>
    <xf numFmtId="31" fontId="1" fillId="0" borderId="0" xfId="0" applyNumberFormat="1" applyFont="1" applyAlignment="1">
      <alignment/>
    </xf>
    <xf numFmtId="0" fontId="3" fillId="0" borderId="0" xfId="0" applyFont="1" applyBorder="1" applyAlignment="1">
      <alignment/>
    </xf>
    <xf numFmtId="0" fontId="0" fillId="0" borderId="13" xfId="0" applyFont="1" applyBorder="1" applyAlignment="1">
      <alignment/>
    </xf>
    <xf numFmtId="176" fontId="0" fillId="0" borderId="13" xfId="0" applyNumberFormat="1" applyFont="1" applyBorder="1" applyAlignment="1">
      <alignment/>
    </xf>
    <xf numFmtId="56" fontId="0" fillId="0" borderId="13" xfId="0" applyNumberFormat="1" applyFont="1" applyBorder="1" applyAlignment="1">
      <alignment/>
    </xf>
    <xf numFmtId="0" fontId="3" fillId="0" borderId="18" xfId="0" applyFont="1" applyBorder="1" applyAlignment="1">
      <alignment/>
    </xf>
    <xf numFmtId="38" fontId="3" fillId="0" borderId="13" xfId="48" applyFont="1" applyFill="1" applyBorder="1" applyProtection="1">
      <alignment vertical="center"/>
      <protection/>
    </xf>
    <xf numFmtId="0" fontId="0" fillId="0" borderId="0" xfId="0" applyFont="1" applyBorder="1" applyAlignment="1">
      <alignment/>
    </xf>
    <xf numFmtId="0" fontId="2" fillId="0" borderId="0" xfId="0" applyFont="1" applyBorder="1" applyAlignment="1">
      <alignment horizontal="center"/>
    </xf>
    <xf numFmtId="31" fontId="1" fillId="0" borderId="0" xfId="0" applyNumberFormat="1" applyFont="1" applyBorder="1" applyAlignment="1">
      <alignment/>
    </xf>
    <xf numFmtId="0" fontId="3" fillId="0" borderId="13"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6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49</xdr:row>
      <xdr:rowOff>304800</xdr:rowOff>
    </xdr:from>
    <xdr:to>
      <xdr:col>9</xdr:col>
      <xdr:colOff>695325</xdr:colOff>
      <xdr:row>55</xdr:row>
      <xdr:rowOff>95250</xdr:rowOff>
    </xdr:to>
    <xdr:pic>
      <xdr:nvPicPr>
        <xdr:cNvPr id="1" name="Picture 1"/>
        <xdr:cNvPicPr preferRelativeResize="1">
          <a:picLocks noChangeAspect="1"/>
        </xdr:cNvPicPr>
      </xdr:nvPicPr>
      <xdr:blipFill>
        <a:blip r:embed="rId1"/>
        <a:stretch>
          <a:fillRect/>
        </a:stretch>
      </xdr:blipFill>
      <xdr:spPr>
        <a:xfrm>
          <a:off x="3133725" y="10306050"/>
          <a:ext cx="2438400" cy="2343150"/>
        </a:xfrm>
        <a:prstGeom prst="rect">
          <a:avLst/>
        </a:prstGeom>
        <a:noFill/>
        <a:ln w="9525" cmpd="sng">
          <a:noFill/>
        </a:ln>
      </xdr:spPr>
    </xdr:pic>
    <xdr:clientData/>
  </xdr:twoCellAnchor>
  <xdr:twoCellAnchor>
    <xdr:from>
      <xdr:col>0</xdr:col>
      <xdr:colOff>419100</xdr:colOff>
      <xdr:row>49</xdr:row>
      <xdr:rowOff>323850</xdr:rowOff>
    </xdr:from>
    <xdr:to>
      <xdr:col>6</xdr:col>
      <xdr:colOff>247650</xdr:colOff>
      <xdr:row>55</xdr:row>
      <xdr:rowOff>104775</xdr:rowOff>
    </xdr:to>
    <xdr:pic>
      <xdr:nvPicPr>
        <xdr:cNvPr id="2" name="Picture 2"/>
        <xdr:cNvPicPr preferRelativeResize="1">
          <a:picLocks noChangeAspect="1"/>
        </xdr:cNvPicPr>
      </xdr:nvPicPr>
      <xdr:blipFill>
        <a:blip r:embed="rId2"/>
        <a:stretch>
          <a:fillRect/>
        </a:stretch>
      </xdr:blipFill>
      <xdr:spPr>
        <a:xfrm>
          <a:off x="419100" y="10325100"/>
          <a:ext cx="2371725" cy="2333625"/>
        </a:xfrm>
        <a:prstGeom prst="rect">
          <a:avLst/>
        </a:prstGeom>
        <a:noFill/>
        <a:ln w="9525" cmpd="sng">
          <a:noFill/>
        </a:ln>
      </xdr:spPr>
    </xdr:pic>
    <xdr:clientData/>
  </xdr:twoCellAnchor>
  <xdr:twoCellAnchor>
    <xdr:from>
      <xdr:col>2</xdr:col>
      <xdr:colOff>381000</xdr:colOff>
      <xdr:row>80</xdr:row>
      <xdr:rowOff>38100</xdr:rowOff>
    </xdr:from>
    <xdr:to>
      <xdr:col>9</xdr:col>
      <xdr:colOff>180975</xdr:colOff>
      <xdr:row>98</xdr:row>
      <xdr:rowOff>104775</xdr:rowOff>
    </xdr:to>
    <xdr:pic>
      <xdr:nvPicPr>
        <xdr:cNvPr id="3" name="Picture 3"/>
        <xdr:cNvPicPr preferRelativeResize="1">
          <a:picLocks noChangeAspect="1"/>
        </xdr:cNvPicPr>
      </xdr:nvPicPr>
      <xdr:blipFill>
        <a:blip r:embed="rId3"/>
        <a:stretch>
          <a:fillRect/>
        </a:stretch>
      </xdr:blipFill>
      <xdr:spPr>
        <a:xfrm>
          <a:off x="1276350" y="17268825"/>
          <a:ext cx="3781425" cy="2809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02"/>
  <sheetViews>
    <sheetView tabSelected="1" zoomScalePageLayoutView="0" workbookViewId="0" topLeftCell="A1">
      <selection activeCell="A38" sqref="A38:M49"/>
    </sheetView>
  </sheetViews>
  <sheetFormatPr defaultColWidth="10.140625" defaultRowHeight="12"/>
  <cols>
    <col min="1" max="1" width="7.140625" style="1" customWidth="1"/>
    <col min="2" max="2" width="6.28125" style="1" customWidth="1"/>
    <col min="3" max="3" width="11.28125" style="1" customWidth="1"/>
    <col min="4" max="4" width="1.57421875" style="1" customWidth="1"/>
    <col min="5" max="5" width="8.7109375" style="1" customWidth="1"/>
    <col min="6" max="6" width="3.140625" style="1" customWidth="1"/>
    <col min="7" max="7" width="11.7109375" style="1" customWidth="1"/>
    <col min="8" max="8" width="11.57421875" style="1" customWidth="1"/>
    <col min="9" max="9" width="11.7109375" style="1" customWidth="1"/>
    <col min="10" max="10" width="11.57421875" style="1" customWidth="1"/>
    <col min="11" max="11" width="12.00390625" style="1" customWidth="1"/>
    <col min="12" max="12" width="1.57421875" style="1" customWidth="1"/>
    <col min="13" max="13" width="2.28125" style="1" customWidth="1"/>
    <col min="14" max="16384" width="10.140625" style="1" customWidth="1"/>
  </cols>
  <sheetData>
    <row r="1" spans="1:14" s="2" customFormat="1" ht="30" customHeight="1">
      <c r="A1" s="43" t="s">
        <v>0</v>
      </c>
      <c r="B1" s="43"/>
      <c r="C1" s="43"/>
      <c r="D1" s="43"/>
      <c r="E1" s="43"/>
      <c r="F1" s="43"/>
      <c r="G1" s="43"/>
      <c r="H1" s="43"/>
      <c r="I1" s="43"/>
      <c r="J1" s="43"/>
      <c r="K1" s="43"/>
      <c r="L1" s="43"/>
      <c r="M1" s="43"/>
      <c r="N1"/>
    </row>
    <row r="2" spans="1:14" s="2" customFormat="1" ht="27" customHeight="1">
      <c r="A2" s="44">
        <v>39522</v>
      </c>
      <c r="B2" s="44"/>
      <c r="C2" s="44"/>
      <c r="D2"/>
      <c r="E2"/>
      <c r="F2"/>
      <c r="G2"/>
      <c r="H2"/>
      <c r="I2"/>
      <c r="J2"/>
      <c r="K2"/>
      <c r="L2"/>
      <c r="M2"/>
      <c r="N2"/>
    </row>
    <row r="3" spans="1:14" ht="12" customHeight="1">
      <c r="A3" t="s">
        <v>1</v>
      </c>
      <c r="B3"/>
      <c r="C3"/>
      <c r="D3"/>
      <c r="E3"/>
      <c r="F3"/>
      <c r="G3"/>
      <c r="H3"/>
      <c r="I3"/>
      <c r="J3"/>
      <c r="K3"/>
      <c r="L3"/>
      <c r="M3"/>
      <c r="N3"/>
    </row>
    <row r="4" spans="1:14" ht="19.5" customHeight="1">
      <c r="A4" s="37" t="s">
        <v>2</v>
      </c>
      <c r="B4" s="37"/>
      <c r="C4" s="37"/>
      <c r="D4" s="37"/>
      <c r="E4" s="37" t="s">
        <v>3</v>
      </c>
      <c r="F4" s="37"/>
      <c r="G4" s="37"/>
      <c r="H4" s="37"/>
      <c r="I4" s="37"/>
      <c r="J4" s="37"/>
      <c r="K4" s="37"/>
      <c r="L4" s="37"/>
      <c r="M4" s="37"/>
      <c r="N4"/>
    </row>
    <row r="5" spans="1:14" ht="19.5" customHeight="1">
      <c r="A5" s="37" t="s">
        <v>4</v>
      </c>
      <c r="B5" s="37"/>
      <c r="C5" s="37"/>
      <c r="D5" s="37"/>
      <c r="E5" s="37"/>
      <c r="F5" s="37"/>
      <c r="G5" s="37"/>
      <c r="H5" s="37"/>
      <c r="I5" s="37"/>
      <c r="J5" s="37"/>
      <c r="K5" s="37"/>
      <c r="L5" s="37"/>
      <c r="M5" s="37"/>
      <c r="N5"/>
    </row>
    <row r="6" spans="1:14" ht="19.5" customHeight="1">
      <c r="A6" s="37" t="s">
        <v>5</v>
      </c>
      <c r="B6" s="37"/>
      <c r="C6" s="37"/>
      <c r="D6" s="37"/>
      <c r="E6" s="45" t="s">
        <v>6</v>
      </c>
      <c r="F6" s="45"/>
      <c r="G6" s="45"/>
      <c r="H6" s="45"/>
      <c r="I6" s="45"/>
      <c r="J6" s="45"/>
      <c r="K6" s="45"/>
      <c r="L6" s="45"/>
      <c r="M6" s="45"/>
      <c r="N6"/>
    </row>
    <row r="7" spans="1:14" ht="19.5" customHeight="1">
      <c r="A7" s="37" t="s">
        <v>7</v>
      </c>
      <c r="B7" s="37"/>
      <c r="C7" s="37"/>
      <c r="D7" s="37"/>
      <c r="E7" s="37" t="s">
        <v>8</v>
      </c>
      <c r="F7" s="37"/>
      <c r="G7" s="37"/>
      <c r="H7" s="37"/>
      <c r="I7" s="37"/>
      <c r="J7" s="37"/>
      <c r="K7" s="37"/>
      <c r="L7" s="37"/>
      <c r="M7" s="37"/>
      <c r="N7"/>
    </row>
    <row r="8" spans="1:14" ht="19.5" customHeight="1">
      <c r="A8" s="42"/>
      <c r="B8" s="42"/>
      <c r="C8" s="42"/>
      <c r="D8" s="42"/>
      <c r="E8" s="42"/>
      <c r="F8" s="42"/>
      <c r="G8" s="42"/>
      <c r="H8" s="42"/>
      <c r="I8" s="42"/>
      <c r="J8" s="42"/>
      <c r="K8" s="42"/>
      <c r="L8" s="42"/>
      <c r="M8" s="42"/>
      <c r="N8"/>
    </row>
    <row r="9" spans="1:14" ht="19.5" customHeight="1">
      <c r="A9" t="s">
        <v>9</v>
      </c>
      <c r="B9"/>
      <c r="C9"/>
      <c r="D9"/>
      <c r="E9"/>
      <c r="F9"/>
      <c r="G9"/>
      <c r="H9"/>
      <c r="I9"/>
      <c r="J9"/>
      <c r="K9"/>
      <c r="L9"/>
      <c r="M9"/>
      <c r="N9"/>
    </row>
    <row r="10" spans="1:14" ht="16.5" customHeight="1">
      <c r="A10" s="37" t="s">
        <v>10</v>
      </c>
      <c r="B10" s="37"/>
      <c r="C10" s="37"/>
      <c r="D10" s="37"/>
      <c r="E10" s="37" t="s">
        <v>11</v>
      </c>
      <c r="F10" s="37"/>
      <c r="G10" s="37"/>
      <c r="H10" s="41">
        <v>4260000</v>
      </c>
      <c r="I10" s="41"/>
      <c r="J10" s="41"/>
      <c r="K10" s="41"/>
      <c r="L10" s="41"/>
      <c r="M10" s="41"/>
      <c r="N10"/>
    </row>
    <row r="11" spans="1:14" ht="16.5" customHeight="1">
      <c r="A11" s="37" t="s">
        <v>12</v>
      </c>
      <c r="B11" s="37"/>
      <c r="C11" s="37"/>
      <c r="D11" s="37"/>
      <c r="E11" s="37" t="s">
        <v>11</v>
      </c>
      <c r="F11" s="37"/>
      <c r="G11" s="37"/>
      <c r="H11" s="41">
        <v>3180000</v>
      </c>
      <c r="I11" s="41"/>
      <c r="J11" s="41"/>
      <c r="K11" s="41"/>
      <c r="L11" s="41"/>
      <c r="M11" s="41"/>
      <c r="N11"/>
    </row>
    <row r="12" spans="1:14" ht="16.5" customHeight="1">
      <c r="A12" s="37" t="s">
        <v>13</v>
      </c>
      <c r="B12" s="37"/>
      <c r="C12" s="37"/>
      <c r="D12" s="37"/>
      <c r="E12" s="37" t="s">
        <v>14</v>
      </c>
      <c r="F12" s="37"/>
      <c r="G12" s="37"/>
      <c r="H12" s="41">
        <f>H10/H13</f>
        <v>2544.8028673835124</v>
      </c>
      <c r="I12" s="41"/>
      <c r="J12" s="41"/>
      <c r="K12" s="41"/>
      <c r="L12" s="41"/>
      <c r="M12" s="41"/>
      <c r="N12"/>
    </row>
    <row r="13" spans="1:14" ht="16.5" customHeight="1">
      <c r="A13" s="37" t="s">
        <v>15</v>
      </c>
      <c r="B13" s="37"/>
      <c r="C13" s="37"/>
      <c r="D13" s="37"/>
      <c r="E13" s="37" t="s">
        <v>16</v>
      </c>
      <c r="F13" s="37"/>
      <c r="G13" s="37"/>
      <c r="H13" s="41">
        <v>1674</v>
      </c>
      <c r="I13" s="41"/>
      <c r="J13" s="41"/>
      <c r="K13" s="41"/>
      <c r="L13" s="41"/>
      <c r="M13" s="41"/>
      <c r="N13"/>
    </row>
    <row r="14" spans="1:14" ht="16.5" customHeight="1">
      <c r="A14" s="37" t="s">
        <v>17</v>
      </c>
      <c r="B14" s="37"/>
      <c r="C14" s="37"/>
      <c r="D14" s="37"/>
      <c r="E14" s="37" t="s">
        <v>16</v>
      </c>
      <c r="F14" s="37"/>
      <c r="G14" s="37"/>
      <c r="H14" s="41">
        <v>1396</v>
      </c>
      <c r="I14" s="41"/>
      <c r="J14" s="41"/>
      <c r="K14" s="41"/>
      <c r="L14" s="41"/>
      <c r="M14" s="41"/>
      <c r="N14"/>
    </row>
    <row r="15" spans="1:14" ht="16.5" customHeight="1">
      <c r="A15" s="37" t="s">
        <v>18</v>
      </c>
      <c r="B15" s="37"/>
      <c r="C15" s="37"/>
      <c r="D15" s="37"/>
      <c r="E15" s="37" t="s">
        <v>16</v>
      </c>
      <c r="F15" s="37"/>
      <c r="G15" s="37"/>
      <c r="H15" s="41">
        <v>69</v>
      </c>
      <c r="I15" s="41"/>
      <c r="J15" s="41"/>
      <c r="K15" s="41"/>
      <c r="L15" s="41"/>
      <c r="M15" s="41"/>
      <c r="N15"/>
    </row>
    <row r="16" spans="1:14" ht="16.5" customHeight="1">
      <c r="A16"/>
      <c r="B16"/>
      <c r="C16"/>
      <c r="D16"/>
      <c r="E16"/>
      <c r="F16"/>
      <c r="G16"/>
      <c r="H16"/>
      <c r="I16"/>
      <c r="J16"/>
      <c r="K16"/>
      <c r="L16"/>
      <c r="M16"/>
      <c r="N16"/>
    </row>
    <row r="17" spans="1:14" ht="16.5" customHeight="1">
      <c r="A17" t="s">
        <v>19</v>
      </c>
      <c r="B17"/>
      <c r="C17"/>
      <c r="D17"/>
      <c r="E17"/>
      <c r="F17"/>
      <c r="G17"/>
      <c r="H17"/>
      <c r="I17"/>
      <c r="J17"/>
      <c r="K17"/>
      <c r="L17"/>
      <c r="M17"/>
      <c r="N17"/>
    </row>
    <row r="18" spans="1:14" ht="16.5" customHeight="1">
      <c r="A18" s="40" t="s">
        <v>20</v>
      </c>
      <c r="B18" s="40"/>
      <c r="C18" s="40"/>
      <c r="D18" s="40"/>
      <c r="E18" s="40" t="s">
        <v>21</v>
      </c>
      <c r="F18" s="40"/>
      <c r="G18" s="40" t="s">
        <v>22</v>
      </c>
      <c r="H18" s="40"/>
      <c r="I18" s="40" t="s">
        <v>23</v>
      </c>
      <c r="J18" s="40"/>
      <c r="K18" s="40"/>
      <c r="L18" s="40"/>
      <c r="M18" s="40"/>
      <c r="N18"/>
    </row>
    <row r="19" spans="1:14" ht="16.5" customHeight="1">
      <c r="A19" s="37"/>
      <c r="B19" s="37"/>
      <c r="C19" s="37"/>
      <c r="D19" s="37"/>
      <c r="E19" s="21">
        <v>200000</v>
      </c>
      <c r="F19" s="21"/>
      <c r="G19" s="37" t="s">
        <v>24</v>
      </c>
      <c r="H19" s="37"/>
      <c r="I19" s="37" t="s">
        <v>25</v>
      </c>
      <c r="J19" s="37"/>
      <c r="K19" s="37"/>
      <c r="L19" s="37"/>
      <c r="M19" s="37"/>
      <c r="N19"/>
    </row>
    <row r="20" spans="1:14" ht="16.5" customHeight="1">
      <c r="A20" s="37"/>
      <c r="B20" s="37"/>
      <c r="C20" s="37"/>
      <c r="D20" s="37"/>
      <c r="E20" s="21">
        <f>H10*3%</f>
        <v>127800</v>
      </c>
      <c r="F20" s="21"/>
      <c r="G20" s="37" t="s">
        <v>26</v>
      </c>
      <c r="H20" s="37"/>
      <c r="I20" s="37" t="s">
        <v>27</v>
      </c>
      <c r="J20" s="37"/>
      <c r="K20" s="37"/>
      <c r="L20" s="37"/>
      <c r="M20" s="37"/>
      <c r="N20"/>
    </row>
    <row r="21" spans="1:14" ht="16.5" customHeight="1">
      <c r="A21" s="37" t="s">
        <v>28</v>
      </c>
      <c r="B21" s="37"/>
      <c r="C21" s="37"/>
      <c r="D21" s="37"/>
      <c r="E21" s="21">
        <v>400000</v>
      </c>
      <c r="F21" s="21"/>
      <c r="G21" s="37" t="s">
        <v>24</v>
      </c>
      <c r="H21" s="37"/>
      <c r="I21" s="37" t="s">
        <v>29</v>
      </c>
      <c r="J21" s="37"/>
      <c r="K21" s="37"/>
      <c r="L21" s="37"/>
      <c r="M21" s="37"/>
      <c r="N21"/>
    </row>
    <row r="22" spans="1:14" ht="16.5" customHeight="1">
      <c r="A22" s="37" t="s">
        <v>28</v>
      </c>
      <c r="B22" s="37"/>
      <c r="C22" s="37"/>
      <c r="D22" s="37"/>
      <c r="E22" s="21">
        <v>600</v>
      </c>
      <c r="F22" s="21"/>
      <c r="G22" s="37" t="s">
        <v>30</v>
      </c>
      <c r="H22" s="37"/>
      <c r="I22" s="37" t="s">
        <v>31</v>
      </c>
      <c r="J22" s="37"/>
      <c r="K22" s="37"/>
      <c r="L22" s="37"/>
      <c r="M22" s="37"/>
      <c r="N22"/>
    </row>
    <row r="23" spans="1:14" ht="16.5" customHeight="1">
      <c r="A23" s="39" t="s">
        <v>32</v>
      </c>
      <c r="B23" s="39"/>
      <c r="C23" s="39"/>
      <c r="D23" s="39"/>
      <c r="E23" s="21">
        <f>(H10-H11)+(H11*25%)-(E19+E21)</f>
        <v>1275000</v>
      </c>
      <c r="F23" s="21"/>
      <c r="G23" s="37" t="s">
        <v>24</v>
      </c>
      <c r="H23" s="37"/>
      <c r="I23" s="37" t="s">
        <v>33</v>
      </c>
      <c r="J23" s="37"/>
      <c r="K23" s="37"/>
      <c r="L23" s="37"/>
      <c r="M23" s="37"/>
      <c r="N23"/>
    </row>
    <row r="24" spans="1:14" ht="16.5" customHeight="1">
      <c r="A24" s="39" t="s">
        <v>34</v>
      </c>
      <c r="B24" s="39"/>
      <c r="C24" s="39"/>
      <c r="D24" s="39"/>
      <c r="E24" s="21">
        <v>600</v>
      </c>
      <c r="F24" s="21"/>
      <c r="G24" s="37" t="s">
        <v>30</v>
      </c>
      <c r="H24" s="37"/>
      <c r="I24" s="37" t="s">
        <v>31</v>
      </c>
      <c r="J24" s="37"/>
      <c r="K24" s="37"/>
      <c r="L24" s="37"/>
      <c r="M24" s="37"/>
      <c r="N24"/>
    </row>
    <row r="25" spans="1:14" ht="16.5" customHeight="1">
      <c r="A25" s="38" t="s">
        <v>34</v>
      </c>
      <c r="B25" s="38"/>
      <c r="C25" s="38"/>
      <c r="D25" s="38"/>
      <c r="E25" s="21">
        <f>H11*1%</f>
        <v>31800</v>
      </c>
      <c r="F25" s="21"/>
      <c r="G25" s="37" t="s">
        <v>24</v>
      </c>
      <c r="H25" s="37"/>
      <c r="I25" s="37" t="s">
        <v>35</v>
      </c>
      <c r="J25" s="37"/>
      <c r="K25" s="37"/>
      <c r="L25" s="37"/>
      <c r="M25" s="37"/>
      <c r="N25"/>
    </row>
    <row r="26" spans="1:14" ht="16.5" customHeight="1">
      <c r="A26" s="38" t="s">
        <v>34</v>
      </c>
      <c r="B26" s="38"/>
      <c r="C26" s="38"/>
      <c r="D26" s="38"/>
      <c r="E26" s="21">
        <f>H11*0.525%</f>
        <v>16695</v>
      </c>
      <c r="F26" s="21"/>
      <c r="G26" s="37" t="s">
        <v>36</v>
      </c>
      <c r="H26" s="37"/>
      <c r="I26" s="37" t="s">
        <v>37</v>
      </c>
      <c r="J26" s="37"/>
      <c r="K26" s="37"/>
      <c r="L26" s="37"/>
      <c r="M26" s="37"/>
      <c r="N26"/>
    </row>
    <row r="27" spans="1:14" ht="16.5" customHeight="1">
      <c r="A27" s="37"/>
      <c r="B27" s="37"/>
      <c r="C27" s="37"/>
      <c r="D27" s="37"/>
      <c r="E27" s="21"/>
      <c r="F27" s="21"/>
      <c r="G27" s="37"/>
      <c r="H27" s="37"/>
      <c r="I27" s="37"/>
      <c r="J27" s="37"/>
      <c r="K27" s="37"/>
      <c r="L27" s="37"/>
      <c r="M27" s="37"/>
      <c r="N27"/>
    </row>
    <row r="28" spans="1:14" ht="16.5" customHeight="1">
      <c r="A28" s="37" t="s">
        <v>38</v>
      </c>
      <c r="B28" s="37"/>
      <c r="C28" s="37"/>
      <c r="D28" s="37"/>
      <c r="E28" s="21">
        <f>H11*75%</f>
        <v>2385000</v>
      </c>
      <c r="F28" s="21"/>
      <c r="G28" s="37" t="s">
        <v>24</v>
      </c>
      <c r="H28" s="37"/>
      <c r="I28" s="37" t="s">
        <v>39</v>
      </c>
      <c r="J28" s="37"/>
      <c r="K28" s="37"/>
      <c r="L28" s="37"/>
      <c r="M28" s="37"/>
      <c r="N28"/>
    </row>
    <row r="29" spans="1:14" ht="16.5" customHeight="1">
      <c r="A29" s="37"/>
      <c r="B29" s="37"/>
      <c r="C29" s="37"/>
      <c r="D29" s="37"/>
      <c r="E29" s="21">
        <f>H11*2%</f>
        <v>63600</v>
      </c>
      <c r="F29" s="21"/>
      <c r="G29" s="37" t="s">
        <v>36</v>
      </c>
      <c r="H29" s="37"/>
      <c r="I29" s="37" t="s">
        <v>40</v>
      </c>
      <c r="J29" s="37"/>
      <c r="K29" s="37"/>
      <c r="L29" s="37"/>
      <c r="M29" s="37"/>
      <c r="N29"/>
    </row>
    <row r="30" spans="1:14" ht="16.5" customHeight="1">
      <c r="A30" s="37"/>
      <c r="B30" s="37"/>
      <c r="C30" s="37"/>
      <c r="D30" s="37"/>
      <c r="E30" s="21">
        <f>H11*2.625%</f>
        <v>83475</v>
      </c>
      <c r="F30" s="21"/>
      <c r="G30" s="37" t="s">
        <v>36</v>
      </c>
      <c r="H30" s="37"/>
      <c r="I30" s="37" t="s">
        <v>41</v>
      </c>
      <c r="J30" s="37"/>
      <c r="K30" s="37"/>
      <c r="L30" s="37"/>
      <c r="M30" s="37"/>
      <c r="N30"/>
    </row>
    <row r="31" spans="1:14" ht="16.5" customHeight="1">
      <c r="A31" s="37"/>
      <c r="B31" s="37"/>
      <c r="C31" s="37"/>
      <c r="D31" s="37"/>
      <c r="E31" s="21">
        <v>4000</v>
      </c>
      <c r="F31" s="21"/>
      <c r="G31" s="37" t="s">
        <v>24</v>
      </c>
      <c r="H31" s="37"/>
      <c r="I31" s="37" t="s">
        <v>42</v>
      </c>
      <c r="J31" s="37"/>
      <c r="K31" s="37"/>
      <c r="L31" s="37"/>
      <c r="M31" s="37"/>
      <c r="N31"/>
    </row>
    <row r="32" spans="1:14" ht="16.5" customHeight="1">
      <c r="A32" s="37"/>
      <c r="B32" s="37"/>
      <c r="C32" s="37"/>
      <c r="D32" s="37"/>
      <c r="E32" s="21"/>
      <c r="F32" s="21"/>
      <c r="G32" s="37"/>
      <c r="H32" s="37"/>
      <c r="I32" s="37"/>
      <c r="J32" s="37"/>
      <c r="K32" s="37"/>
      <c r="L32" s="37"/>
      <c r="M32" s="37"/>
      <c r="N32"/>
    </row>
    <row r="33" spans="1:14" ht="16.5" customHeight="1">
      <c r="A33" s="37"/>
      <c r="B33" s="37"/>
      <c r="C33" s="37"/>
      <c r="D33" s="37"/>
      <c r="E33" s="21"/>
      <c r="F33" s="21"/>
      <c r="G33" s="37"/>
      <c r="H33" s="37"/>
      <c r="I33" s="37"/>
      <c r="J33" s="37"/>
      <c r="K33" s="37"/>
      <c r="L33" s="37"/>
      <c r="M33" s="37"/>
      <c r="N33"/>
    </row>
    <row r="34" spans="1:14" ht="16.5" customHeight="1">
      <c r="A34" s="24"/>
      <c r="B34" s="24"/>
      <c r="C34" s="24"/>
      <c r="D34" s="24"/>
      <c r="E34" s="25"/>
      <c r="F34" s="25"/>
      <c r="G34" s="24"/>
      <c r="H34" s="24"/>
      <c r="I34" s="24"/>
      <c r="J34" s="24"/>
      <c r="K34" s="24"/>
      <c r="L34" s="24"/>
      <c r="M34" s="24"/>
      <c r="N34"/>
    </row>
    <row r="35" spans="1:14" ht="16.5" customHeight="1">
      <c r="A35" s="37" t="s">
        <v>43</v>
      </c>
      <c r="B35" s="37"/>
      <c r="C35" s="37"/>
      <c r="D35" s="37"/>
      <c r="E35" s="21">
        <f>SUM(E19:E31)</f>
        <v>4588570</v>
      </c>
      <c r="F35" s="21"/>
      <c r="G35" s="37"/>
      <c r="H35" s="37"/>
      <c r="I35" s="37"/>
      <c r="J35" s="37"/>
      <c r="K35" s="37"/>
      <c r="L35" s="37"/>
      <c r="M35" s="37"/>
      <c r="N35"/>
    </row>
    <row r="36" spans="1:14" ht="11.25" customHeight="1">
      <c r="A36" s="3"/>
      <c r="B36" s="3"/>
      <c r="C36" s="3"/>
      <c r="D36" s="3"/>
      <c r="E36" s="4"/>
      <c r="F36" s="4"/>
      <c r="G36" s="3"/>
      <c r="H36" s="3"/>
      <c r="I36" s="3"/>
      <c r="J36" s="3"/>
      <c r="K36" s="3"/>
      <c r="L36" s="3"/>
      <c r="M36" s="3"/>
      <c r="N36"/>
    </row>
    <row r="37" spans="1:14" ht="26.25" customHeight="1">
      <c r="A37" t="s">
        <v>44</v>
      </c>
      <c r="B37"/>
      <c r="C37"/>
      <c r="D37"/>
      <c r="E37"/>
      <c r="F37"/>
      <c r="G37"/>
      <c r="H37"/>
      <c r="I37"/>
      <c r="J37"/>
      <c r="K37"/>
      <c r="L37"/>
      <c r="M37"/>
      <c r="N37"/>
    </row>
    <row r="38" spans="1:14" ht="21.75" customHeight="1">
      <c r="A38" s="26" t="s">
        <v>45</v>
      </c>
      <c r="B38" s="27"/>
      <c r="C38" s="27"/>
      <c r="D38" s="27"/>
      <c r="E38" s="27"/>
      <c r="F38" s="27"/>
      <c r="G38" s="27"/>
      <c r="H38" s="27"/>
      <c r="I38" s="27"/>
      <c r="J38" s="27"/>
      <c r="K38" s="27"/>
      <c r="L38" s="27"/>
      <c r="M38" s="28"/>
      <c r="N38"/>
    </row>
    <row r="39" spans="1:14" ht="21.75" customHeight="1">
      <c r="A39" s="29"/>
      <c r="B39" s="30"/>
      <c r="C39" s="30"/>
      <c r="D39" s="30"/>
      <c r="E39" s="30"/>
      <c r="F39" s="30"/>
      <c r="G39" s="30"/>
      <c r="H39" s="30"/>
      <c r="I39" s="30"/>
      <c r="J39" s="30"/>
      <c r="K39" s="30"/>
      <c r="L39" s="30"/>
      <c r="M39" s="31"/>
      <c r="N39"/>
    </row>
    <row r="40" spans="1:14" ht="15.75" customHeight="1">
      <c r="A40" s="29"/>
      <c r="B40" s="30"/>
      <c r="C40" s="30"/>
      <c r="D40" s="30"/>
      <c r="E40" s="30"/>
      <c r="F40" s="30"/>
      <c r="G40" s="30"/>
      <c r="H40" s="30"/>
      <c r="I40" s="30"/>
      <c r="J40" s="30"/>
      <c r="K40" s="30"/>
      <c r="L40" s="30"/>
      <c r="M40" s="31"/>
      <c r="N40"/>
    </row>
    <row r="41" spans="1:14" ht="10.5" customHeight="1">
      <c r="A41" s="29"/>
      <c r="B41" s="30"/>
      <c r="C41" s="30"/>
      <c r="D41" s="30"/>
      <c r="E41" s="30"/>
      <c r="F41" s="30"/>
      <c r="G41" s="30"/>
      <c r="H41" s="30"/>
      <c r="I41" s="30"/>
      <c r="J41" s="30"/>
      <c r="K41" s="30"/>
      <c r="L41" s="30"/>
      <c r="M41" s="31"/>
      <c r="N41"/>
    </row>
    <row r="42" spans="1:14" ht="11.25" customHeight="1">
      <c r="A42" s="29"/>
      <c r="B42" s="30"/>
      <c r="C42" s="30"/>
      <c r="D42" s="30"/>
      <c r="E42" s="30"/>
      <c r="F42" s="30"/>
      <c r="G42" s="30"/>
      <c r="H42" s="30"/>
      <c r="I42" s="30"/>
      <c r="J42" s="30"/>
      <c r="K42" s="30"/>
      <c r="L42" s="30"/>
      <c r="M42" s="31"/>
      <c r="N42"/>
    </row>
    <row r="43" spans="1:14" ht="8.25" customHeight="1">
      <c r="A43" s="29"/>
      <c r="B43" s="30"/>
      <c r="C43" s="30"/>
      <c r="D43" s="30"/>
      <c r="E43" s="30"/>
      <c r="F43" s="30"/>
      <c r="G43" s="30"/>
      <c r="H43" s="30"/>
      <c r="I43" s="30"/>
      <c r="J43" s="30"/>
      <c r="K43" s="30"/>
      <c r="L43" s="30"/>
      <c r="M43" s="31"/>
      <c r="N43"/>
    </row>
    <row r="44" spans="1:14" ht="21.75" customHeight="1" hidden="1">
      <c r="A44" s="29"/>
      <c r="B44" s="30"/>
      <c r="C44" s="30"/>
      <c r="D44" s="30"/>
      <c r="E44" s="30"/>
      <c r="F44" s="30"/>
      <c r="G44" s="30"/>
      <c r="H44" s="30"/>
      <c r="I44" s="30"/>
      <c r="J44" s="30"/>
      <c r="K44" s="30"/>
      <c r="L44" s="30"/>
      <c r="M44" s="31"/>
      <c r="N44"/>
    </row>
    <row r="45" spans="1:14" ht="21.75" customHeight="1" hidden="1">
      <c r="A45" s="29"/>
      <c r="B45" s="30"/>
      <c r="C45" s="30"/>
      <c r="D45" s="30"/>
      <c r="E45" s="30"/>
      <c r="F45" s="30"/>
      <c r="G45" s="30"/>
      <c r="H45" s="30"/>
      <c r="I45" s="30"/>
      <c r="J45" s="30"/>
      <c r="K45" s="30"/>
      <c r="L45" s="30"/>
      <c r="M45" s="31"/>
      <c r="N45"/>
    </row>
    <row r="46" spans="1:14" ht="12.75" customHeight="1">
      <c r="A46" s="29"/>
      <c r="B46" s="30"/>
      <c r="C46" s="30"/>
      <c r="D46" s="30"/>
      <c r="E46" s="30"/>
      <c r="F46" s="30"/>
      <c r="G46" s="30"/>
      <c r="H46" s="30"/>
      <c r="I46" s="30"/>
      <c r="J46" s="30"/>
      <c r="K46" s="30"/>
      <c r="L46" s="30"/>
      <c r="M46" s="31"/>
      <c r="N46"/>
    </row>
    <row r="47" spans="1:14" ht="21.75" customHeight="1">
      <c r="A47" s="29"/>
      <c r="B47" s="30"/>
      <c r="C47" s="30"/>
      <c r="D47" s="30"/>
      <c r="E47" s="30"/>
      <c r="F47" s="30"/>
      <c r="G47" s="30"/>
      <c r="H47" s="30"/>
      <c r="I47" s="30"/>
      <c r="J47" s="30"/>
      <c r="K47" s="30"/>
      <c r="L47" s="30"/>
      <c r="M47" s="31"/>
      <c r="N47"/>
    </row>
    <row r="48" spans="1:14" ht="11.25" customHeight="1">
      <c r="A48" s="29"/>
      <c r="B48" s="30"/>
      <c r="C48" s="30"/>
      <c r="D48" s="30"/>
      <c r="E48" s="30"/>
      <c r="F48" s="30"/>
      <c r="G48" s="30"/>
      <c r="H48" s="30"/>
      <c r="I48" s="30"/>
      <c r="J48" s="30"/>
      <c r="K48" s="30"/>
      <c r="L48" s="30"/>
      <c r="M48" s="31"/>
      <c r="N48"/>
    </row>
    <row r="49" spans="1:14" ht="21.75" customHeight="1" hidden="1">
      <c r="A49" s="32"/>
      <c r="B49" s="33"/>
      <c r="C49" s="33"/>
      <c r="D49" s="33"/>
      <c r="E49" s="33"/>
      <c r="F49" s="33"/>
      <c r="G49" s="33"/>
      <c r="H49" s="33"/>
      <c r="I49" s="33"/>
      <c r="J49" s="33"/>
      <c r="K49" s="33"/>
      <c r="L49" s="33"/>
      <c r="M49" s="34"/>
      <c r="N49"/>
    </row>
    <row r="50" spans="1:14" ht="39.75" customHeight="1">
      <c r="A50"/>
      <c r="B50"/>
      <c r="C50"/>
      <c r="D50"/>
      <c r="E50"/>
      <c r="F50"/>
      <c r="G50"/>
      <c r="H50"/>
      <c r="I50"/>
      <c r="J50"/>
      <c r="K50"/>
      <c r="L50"/>
      <c r="M50"/>
      <c r="N50"/>
    </row>
    <row r="51" spans="1:14" ht="12" customHeight="1">
      <c r="A51"/>
      <c r="B51"/>
      <c r="C51"/>
      <c r="D51"/>
      <c r="E51"/>
      <c r="F51"/>
      <c r="G51"/>
      <c r="H51"/>
      <c r="I51"/>
      <c r="J51"/>
      <c r="K51"/>
      <c r="L51"/>
      <c r="M51"/>
      <c r="N51"/>
    </row>
    <row r="52" spans="1:14" ht="12" customHeight="1">
      <c r="A52"/>
      <c r="B52"/>
      <c r="C52"/>
      <c r="D52"/>
      <c r="E52"/>
      <c r="F52"/>
      <c r="G52"/>
      <c r="H52"/>
      <c r="I52"/>
      <c r="J52"/>
      <c r="K52"/>
      <c r="L52"/>
      <c r="M52"/>
      <c r="N52"/>
    </row>
    <row r="53" spans="1:14" ht="12" customHeight="1">
      <c r="A53"/>
      <c r="B53"/>
      <c r="C53"/>
      <c r="D53"/>
      <c r="E53"/>
      <c r="F53"/>
      <c r="G53"/>
      <c r="H53"/>
      <c r="I53"/>
      <c r="J53"/>
      <c r="K53"/>
      <c r="L53"/>
      <c r="M53"/>
      <c r="N53"/>
    </row>
    <row r="54" spans="1:14" ht="86.25" customHeight="1">
      <c r="A54"/>
      <c r="B54"/>
      <c r="C54"/>
      <c r="D54"/>
      <c r="E54"/>
      <c r="F54"/>
      <c r="G54"/>
      <c r="H54"/>
      <c r="I54"/>
      <c r="J54"/>
      <c r="K54"/>
      <c r="L54"/>
      <c r="M54"/>
      <c r="N54"/>
    </row>
    <row r="55" spans="1:14" ht="39" customHeight="1">
      <c r="A55"/>
      <c r="B55"/>
      <c r="C55"/>
      <c r="D55"/>
      <c r="E55"/>
      <c r="F55"/>
      <c r="G55"/>
      <c r="H55"/>
      <c r="I55"/>
      <c r="J55"/>
      <c r="K55"/>
      <c r="L55"/>
      <c r="M55"/>
      <c r="N55"/>
    </row>
    <row r="56" spans="1:14" ht="13.5" customHeight="1">
      <c r="A56"/>
      <c r="B56"/>
      <c r="C56"/>
      <c r="D56"/>
      <c r="E56"/>
      <c r="F56"/>
      <c r="G56"/>
      <c r="H56"/>
      <c r="I56"/>
      <c r="J56"/>
      <c r="K56"/>
      <c r="L56"/>
      <c r="M56"/>
      <c r="N56"/>
    </row>
    <row r="57" spans="1:14" ht="8.25" customHeight="1">
      <c r="A57"/>
      <c r="B57"/>
      <c r="C57"/>
      <c r="D57"/>
      <c r="E57"/>
      <c r="F57"/>
      <c r="G57"/>
      <c r="H57"/>
      <c r="I57"/>
      <c r="J57"/>
      <c r="K57"/>
      <c r="L57"/>
      <c r="M57"/>
      <c r="N57"/>
    </row>
    <row r="58" spans="1:13" s="2" customFormat="1" ht="15" customHeight="1">
      <c r="A58" s="35">
        <v>39524</v>
      </c>
      <c r="B58" s="35"/>
      <c r="C58" s="35"/>
      <c r="D58"/>
      <c r="E58"/>
      <c r="F58"/>
      <c r="G58"/>
      <c r="H58"/>
      <c r="I58"/>
      <c r="J58"/>
      <c r="K58"/>
      <c r="L58"/>
      <c r="M58"/>
    </row>
    <row r="59" spans="1:16" ht="15" customHeight="1">
      <c r="A59" t="s">
        <v>46</v>
      </c>
      <c r="B59"/>
      <c r="C59"/>
      <c r="D59"/>
      <c r="E59"/>
      <c r="F59"/>
      <c r="G59"/>
      <c r="H59"/>
      <c r="I59"/>
      <c r="J59"/>
      <c r="K59"/>
      <c r="L59"/>
      <c r="M59"/>
      <c r="N59"/>
      <c r="O59"/>
      <c r="P59"/>
    </row>
    <row r="60" spans="1:16" ht="15" customHeight="1">
      <c r="A60" s="36" t="s">
        <v>47</v>
      </c>
      <c r="B60" s="36"/>
      <c r="C60" s="36"/>
      <c r="D60" s="5"/>
      <c r="E60" s="36"/>
      <c r="F60" s="36"/>
      <c r="G60" s="36"/>
      <c r="H60" s="36"/>
      <c r="I60" s="5" t="s">
        <v>48</v>
      </c>
      <c r="J60" s="5"/>
      <c r="K60" s="5"/>
      <c r="L60"/>
      <c r="M60"/>
      <c r="N60"/>
      <c r="O60"/>
      <c r="P60"/>
    </row>
    <row r="61" spans="1:16" ht="15" customHeight="1">
      <c r="A61" s="6" t="s">
        <v>49</v>
      </c>
      <c r="B61" s="7"/>
      <c r="C61" s="8"/>
      <c r="D61" s="9"/>
      <c r="E61" s="20" t="s">
        <v>11</v>
      </c>
      <c r="F61" s="20"/>
      <c r="G61" s="21">
        <f>E19+E21+E23</f>
        <v>1875000</v>
      </c>
      <c r="H61" s="21"/>
      <c r="I61" s="10" t="s">
        <v>50</v>
      </c>
      <c r="J61" s="11">
        <f>G61+G62</f>
        <v>2052495</v>
      </c>
      <c r="K61" s="5"/>
      <c r="L61"/>
      <c r="M61"/>
      <c r="N61"/>
      <c r="O61"/>
      <c r="P61"/>
    </row>
    <row r="62" spans="1:16" ht="15" customHeight="1">
      <c r="A62" s="6" t="s">
        <v>51</v>
      </c>
      <c r="B62" s="7"/>
      <c r="C62" s="8"/>
      <c r="D62" s="9"/>
      <c r="E62" s="20" t="s">
        <v>11</v>
      </c>
      <c r="F62" s="20"/>
      <c r="G62" s="21">
        <f>E20+E22+E24+E25+E26</f>
        <v>177495</v>
      </c>
      <c r="H62" s="21"/>
      <c r="I62" s="5"/>
      <c r="J62" s="5"/>
      <c r="K62" s="5"/>
      <c r="L62"/>
      <c r="M62"/>
      <c r="N62"/>
      <c r="O62"/>
      <c r="P62"/>
    </row>
    <row r="63" spans="1:16" ht="15" customHeight="1">
      <c r="A63" s="5"/>
      <c r="B63" s="5"/>
      <c r="C63" s="5"/>
      <c r="D63" s="5"/>
      <c r="E63" s="5"/>
      <c r="F63" s="5"/>
      <c r="G63" s="5"/>
      <c r="H63" s="5"/>
      <c r="I63" s="5"/>
      <c r="J63" s="5"/>
      <c r="K63" s="5"/>
      <c r="L63"/>
      <c r="M63"/>
      <c r="N63"/>
      <c r="O63"/>
      <c r="P63"/>
    </row>
    <row r="64" spans="1:16" ht="15" customHeight="1">
      <c r="A64" s="5"/>
      <c r="B64" s="5"/>
      <c r="C64" s="5"/>
      <c r="D64" s="5"/>
      <c r="E64" s="5"/>
      <c r="F64" s="5"/>
      <c r="G64" s="5"/>
      <c r="H64" s="5"/>
      <c r="I64" s="5"/>
      <c r="J64" s="5"/>
      <c r="K64" s="5"/>
      <c r="L64"/>
      <c r="M64"/>
      <c r="N64"/>
      <c r="O64"/>
      <c r="P64"/>
    </row>
    <row r="65" spans="1:16" ht="15" customHeight="1">
      <c r="A65" s="5" t="s">
        <v>52</v>
      </c>
      <c r="B65" s="5"/>
      <c r="C65" s="5"/>
      <c r="D65" s="5"/>
      <c r="E65" s="5"/>
      <c r="F65" s="5"/>
      <c r="G65" s="5"/>
      <c r="H65" s="5"/>
      <c r="I65" s="5"/>
      <c r="J65" s="5"/>
      <c r="K65" s="5"/>
      <c r="L65"/>
      <c r="M65"/>
      <c r="N65"/>
      <c r="O65"/>
      <c r="P65"/>
    </row>
    <row r="66" spans="1:16" ht="15" customHeight="1">
      <c r="A66" s="5"/>
      <c r="B66" s="22">
        <v>0.15</v>
      </c>
      <c r="C66" s="22"/>
      <c r="D66" s="5"/>
      <c r="E66" s="5" t="s">
        <v>53</v>
      </c>
      <c r="F66" s="5"/>
      <c r="G66" s="5"/>
      <c r="H66" s="5"/>
      <c r="I66" s="5"/>
      <c r="J66" s="5"/>
      <c r="K66" s="5"/>
      <c r="L66"/>
      <c r="M66"/>
      <c r="N66"/>
      <c r="O66"/>
      <c r="P66"/>
    </row>
    <row r="67" spans="1:16" ht="15" customHeight="1">
      <c r="A67" s="12" t="s">
        <v>54</v>
      </c>
      <c r="B67" s="5" t="s">
        <v>55</v>
      </c>
      <c r="C67" s="5"/>
      <c r="D67" s="5"/>
      <c r="E67" s="5"/>
      <c r="F67" s="5"/>
      <c r="G67" s="5"/>
      <c r="H67" s="5"/>
      <c r="I67" s="5"/>
      <c r="J67" s="5"/>
      <c r="K67" s="5"/>
      <c r="L67"/>
      <c r="M67"/>
      <c r="N67"/>
      <c r="O67"/>
      <c r="P67"/>
    </row>
    <row r="68" spans="1:16" ht="15" customHeight="1">
      <c r="A68" s="16" t="s">
        <v>56</v>
      </c>
      <c r="B68" s="16"/>
      <c r="C68" s="16"/>
      <c r="D68" s="16"/>
      <c r="E68" s="17" t="s">
        <v>11</v>
      </c>
      <c r="F68" s="17"/>
      <c r="G68" s="23">
        <f>(H10*B66)+H10</f>
        <v>4899000</v>
      </c>
      <c r="H68" s="23"/>
      <c r="I68" s="18"/>
      <c r="J68" s="18"/>
      <c r="K68" s="5"/>
      <c r="L68"/>
      <c r="M68"/>
      <c r="N68"/>
      <c r="O68"/>
      <c r="P68"/>
    </row>
    <row r="69" spans="1:16" ht="15" customHeight="1">
      <c r="A69" s="16" t="s">
        <v>57</v>
      </c>
      <c r="B69" s="16"/>
      <c r="C69" s="16"/>
      <c r="D69" s="16"/>
      <c r="E69" s="17" t="s">
        <v>11</v>
      </c>
      <c r="F69" s="17"/>
      <c r="G69" s="18">
        <f>G61</f>
        <v>1875000</v>
      </c>
      <c r="H69" s="18"/>
      <c r="I69" s="18"/>
      <c r="J69" s="18"/>
      <c r="K69" s="5"/>
      <c r="L69"/>
      <c r="M69"/>
      <c r="N69"/>
      <c r="O69"/>
      <c r="P69"/>
    </row>
    <row r="70" spans="1:16" ht="15" customHeight="1">
      <c r="A70" s="16" t="s">
        <v>58</v>
      </c>
      <c r="B70" s="16"/>
      <c r="C70" s="16"/>
      <c r="D70" s="16"/>
      <c r="E70" s="17" t="s">
        <v>11</v>
      </c>
      <c r="F70" s="17"/>
      <c r="G70" s="18"/>
      <c r="H70" s="18"/>
      <c r="I70" s="18">
        <f>G68-H10</f>
        <v>639000</v>
      </c>
      <c r="J70" s="18"/>
      <c r="K70" s="5"/>
      <c r="L70"/>
      <c r="M70"/>
      <c r="N70"/>
      <c r="O70"/>
      <c r="P70"/>
    </row>
    <row r="71" spans="1:16" ht="15" customHeight="1">
      <c r="A71" s="16" t="s">
        <v>59</v>
      </c>
      <c r="B71" s="16"/>
      <c r="C71" s="16"/>
      <c r="D71" s="16"/>
      <c r="E71" s="17" t="s">
        <v>11</v>
      </c>
      <c r="F71" s="17"/>
      <c r="G71" s="18">
        <f>G62</f>
        <v>177495</v>
      </c>
      <c r="H71" s="18"/>
      <c r="I71" s="18"/>
      <c r="J71" s="18"/>
      <c r="K71" s="5"/>
      <c r="L71"/>
      <c r="M71"/>
      <c r="N71"/>
      <c r="O71"/>
      <c r="P71"/>
    </row>
    <row r="72" spans="1:16" ht="15" customHeight="1">
      <c r="A72" s="17" t="s">
        <v>60</v>
      </c>
      <c r="B72" s="17"/>
      <c r="C72" s="17"/>
      <c r="D72" s="17"/>
      <c r="E72" s="17" t="s">
        <v>11</v>
      </c>
      <c r="F72" s="17"/>
      <c r="G72" s="18"/>
      <c r="H72" s="18"/>
      <c r="I72" s="18"/>
      <c r="J72" s="18"/>
      <c r="K72" s="5"/>
      <c r="L72"/>
      <c r="M72"/>
      <c r="N72"/>
      <c r="O72"/>
      <c r="P72"/>
    </row>
    <row r="73" spans="1:16" ht="15" customHeight="1">
      <c r="A73" s="16" t="s">
        <v>61</v>
      </c>
      <c r="B73" s="16"/>
      <c r="C73" s="16"/>
      <c r="D73" s="16"/>
      <c r="E73" s="17" t="s">
        <v>11</v>
      </c>
      <c r="F73" s="17"/>
      <c r="G73" s="18">
        <f>G68*3%</f>
        <v>146970</v>
      </c>
      <c r="H73" s="18"/>
      <c r="I73" s="18"/>
      <c r="J73" s="18"/>
      <c r="K73" s="5" t="s">
        <v>62</v>
      </c>
      <c r="L73"/>
      <c r="M73"/>
      <c r="N73"/>
      <c r="O73"/>
      <c r="P73"/>
    </row>
    <row r="74" spans="1:16" ht="15" customHeight="1">
      <c r="A74" s="16" t="s">
        <v>63</v>
      </c>
      <c r="B74" s="16"/>
      <c r="C74" s="16"/>
      <c r="D74" s="16"/>
      <c r="E74" s="17" t="s">
        <v>11</v>
      </c>
      <c r="F74" s="17"/>
      <c r="G74" s="18"/>
      <c r="H74" s="18"/>
      <c r="I74" s="19">
        <f>I70-G71-G73</f>
        <v>314535</v>
      </c>
      <c r="J74" s="19"/>
      <c r="K74" s="13">
        <f>I74/(G69+G71+G73)*12/4</f>
        <v>0.4290156924524827</v>
      </c>
      <c r="L74"/>
      <c r="M74"/>
      <c r="N74"/>
      <c r="O74"/>
      <c r="P74"/>
    </row>
    <row r="75" spans="1:16" ht="28.5" customHeight="1">
      <c r="A75" t="s">
        <v>64</v>
      </c>
      <c r="B75"/>
      <c r="C75"/>
      <c r="D75"/>
      <c r="E75"/>
      <c r="F75"/>
      <c r="G75"/>
      <c r="H75"/>
      <c r="I75"/>
      <c r="J75"/>
      <c r="K75"/>
      <c r="L75"/>
      <c r="M75"/>
      <c r="N75"/>
      <c r="O75"/>
      <c r="P75"/>
    </row>
    <row r="76" spans="1:16" ht="13.5" customHeight="1">
      <c r="A76" t="s">
        <v>65</v>
      </c>
      <c r="B76"/>
      <c r="C76"/>
      <c r="D76"/>
      <c r="E76"/>
      <c r="F76"/>
      <c r="G76"/>
      <c r="H76"/>
      <c r="I76"/>
      <c r="J76"/>
      <c r="K76"/>
      <c r="L76"/>
      <c r="M76"/>
      <c r="N76"/>
      <c r="O76"/>
      <c r="P76"/>
    </row>
    <row r="77" spans="1:16" ht="13.5" customHeight="1">
      <c r="A77" t="s">
        <v>66</v>
      </c>
      <c r="B77"/>
      <c r="C77"/>
      <c r="D77"/>
      <c r="E77"/>
      <c r="F77"/>
      <c r="G77"/>
      <c r="H77"/>
      <c r="I77"/>
      <c r="J77"/>
      <c r="K77"/>
      <c r="L77"/>
      <c r="M77"/>
      <c r="N77"/>
      <c r="O77"/>
      <c r="P77"/>
    </row>
    <row r="78" spans="1:16" ht="12" customHeight="1">
      <c r="A78"/>
      <c r="B78"/>
      <c r="C78"/>
      <c r="D78"/>
      <c r="E78"/>
      <c r="F78"/>
      <c r="G78"/>
      <c r="H78"/>
      <c r="I78"/>
      <c r="J78"/>
      <c r="K78"/>
      <c r="L78"/>
      <c r="M78"/>
      <c r="N78"/>
      <c r="O78"/>
      <c r="P78"/>
    </row>
    <row r="79" spans="1:16" ht="12" customHeight="1">
      <c r="A79"/>
      <c r="B79"/>
      <c r="C79"/>
      <c r="D79"/>
      <c r="E79"/>
      <c r="F79"/>
      <c r="G79"/>
      <c r="H79"/>
      <c r="I79"/>
      <c r="J79"/>
      <c r="K79"/>
      <c r="L79"/>
      <c r="M79"/>
      <c r="N79"/>
      <c r="O79"/>
      <c r="P79"/>
    </row>
    <row r="80" spans="1:13" ht="12" customHeight="1">
      <c r="A80"/>
      <c r="B80"/>
      <c r="C80"/>
      <c r="D80"/>
      <c r="E80"/>
      <c r="F80"/>
      <c r="G80"/>
      <c r="H80"/>
      <c r="I80"/>
      <c r="J80"/>
      <c r="K80"/>
      <c r="L80"/>
      <c r="M80"/>
    </row>
    <row r="81" spans="1:13" ht="12" customHeight="1">
      <c r="A81"/>
      <c r="B81"/>
      <c r="C81"/>
      <c r="D81"/>
      <c r="E81"/>
      <c r="F81"/>
      <c r="G81"/>
      <c r="H81"/>
      <c r="I81"/>
      <c r="J81"/>
      <c r="K81"/>
      <c r="L81"/>
      <c r="M81"/>
    </row>
    <row r="82" spans="1:17" ht="12" customHeight="1">
      <c r="A82"/>
      <c r="B82"/>
      <c r="C82"/>
      <c r="D82"/>
      <c r="E82"/>
      <c r="F82"/>
      <c r="G82"/>
      <c r="H82"/>
      <c r="I82"/>
      <c r="J82"/>
      <c r="K82"/>
      <c r="L82"/>
      <c r="M82"/>
      <c r="N82"/>
      <c r="O82"/>
      <c r="P82"/>
      <c r="Q82"/>
    </row>
    <row r="83" spans="1:17" ht="12" customHeight="1">
      <c r="A83"/>
      <c r="B83"/>
      <c r="C83"/>
      <c r="D83"/>
      <c r="E83"/>
      <c r="F83"/>
      <c r="G83"/>
      <c r="H83"/>
      <c r="I83"/>
      <c r="J83"/>
      <c r="K83"/>
      <c r="L83"/>
      <c r="M83"/>
      <c r="N83"/>
      <c r="O83"/>
      <c r="P83"/>
      <c r="Q83"/>
    </row>
    <row r="84" spans="1:17" ht="12" customHeight="1">
      <c r="A84"/>
      <c r="B84"/>
      <c r="C84"/>
      <c r="D84"/>
      <c r="E84"/>
      <c r="F84"/>
      <c r="G84"/>
      <c r="H84"/>
      <c r="I84"/>
      <c r="J84"/>
      <c r="K84"/>
      <c r="L84"/>
      <c r="M84"/>
      <c r="N84"/>
      <c r="O84"/>
      <c r="P84"/>
      <c r="Q84"/>
    </row>
    <row r="85" spans="1:13" ht="12" customHeight="1">
      <c r="A85"/>
      <c r="B85"/>
      <c r="C85"/>
      <c r="D85"/>
      <c r="E85"/>
      <c r="F85"/>
      <c r="G85"/>
      <c r="H85"/>
      <c r="I85"/>
      <c r="J85"/>
      <c r="K85"/>
      <c r="L85"/>
      <c r="M85"/>
    </row>
    <row r="86" spans="1:13" ht="12" customHeight="1">
      <c r="A86"/>
      <c r="B86"/>
      <c r="C86"/>
      <c r="D86"/>
      <c r="E86"/>
      <c r="F86"/>
      <c r="G86"/>
      <c r="H86"/>
      <c r="I86"/>
      <c r="J86"/>
      <c r="K86"/>
      <c r="L86"/>
      <c r="M86"/>
    </row>
    <row r="87" spans="1:13" ht="12" customHeight="1">
      <c r="A87"/>
      <c r="B87"/>
      <c r="C87"/>
      <c r="D87"/>
      <c r="E87"/>
      <c r="F87"/>
      <c r="G87"/>
      <c r="H87"/>
      <c r="I87"/>
      <c r="J87"/>
      <c r="K87"/>
      <c r="L87"/>
      <c r="M87"/>
    </row>
    <row r="88" spans="1:13" ht="12" customHeight="1">
      <c r="A88"/>
      <c r="B88"/>
      <c r="C88"/>
      <c r="D88"/>
      <c r="E88"/>
      <c r="F88"/>
      <c r="G88"/>
      <c r="H88"/>
      <c r="I88"/>
      <c r="J88"/>
      <c r="K88"/>
      <c r="L88"/>
      <c r="M88"/>
    </row>
    <row r="89" ht="12" customHeight="1"/>
    <row r="90" ht="12" customHeight="1"/>
    <row r="91" ht="12" customHeight="1"/>
    <row r="92" ht="12" customHeight="1"/>
    <row r="93" ht="12" customHeight="1"/>
    <row r="94" ht="12" customHeight="1"/>
    <row r="95" ht="12" customHeight="1"/>
    <row r="96" ht="12" customHeight="1"/>
    <row r="97" ht="12" customHeight="1"/>
    <row r="98" spans="8:10" ht="12" customHeight="1">
      <c r="H98" s="14"/>
      <c r="I98" s="14"/>
      <c r="J98" s="14"/>
    </row>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spans="8:9" ht="12" customHeight="1">
      <c r="H113" s="14"/>
      <c r="I113" s="14"/>
    </row>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c r="H202" s="15"/>
    </row>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sheetData>
  <sheetProtection/>
  <mergeCells count="140">
    <mergeCell ref="A5:D5"/>
    <mergeCell ref="E5:M5"/>
    <mergeCell ref="A6:D6"/>
    <mergeCell ref="E6:M6"/>
    <mergeCell ref="A1:M1"/>
    <mergeCell ref="A2:C2"/>
    <mergeCell ref="A4:D4"/>
    <mergeCell ref="E4:M4"/>
    <mergeCell ref="A7:D7"/>
    <mergeCell ref="E7:M7"/>
    <mergeCell ref="A10:D10"/>
    <mergeCell ref="E10:G10"/>
    <mergeCell ref="H10:M10"/>
    <mergeCell ref="A8:D8"/>
    <mergeCell ref="E8:M8"/>
    <mergeCell ref="A11:D11"/>
    <mergeCell ref="E11:G11"/>
    <mergeCell ref="H11:M11"/>
    <mergeCell ref="A12:D12"/>
    <mergeCell ref="E12:G12"/>
    <mergeCell ref="H12:M12"/>
    <mergeCell ref="A13:D13"/>
    <mergeCell ref="E13:G13"/>
    <mergeCell ref="H13:M13"/>
    <mergeCell ref="A14:D14"/>
    <mergeCell ref="E14:G14"/>
    <mergeCell ref="H14:M14"/>
    <mergeCell ref="A15:D15"/>
    <mergeCell ref="E15:G15"/>
    <mergeCell ref="H15:M15"/>
    <mergeCell ref="A19:D19"/>
    <mergeCell ref="E19:F19"/>
    <mergeCell ref="G19:H19"/>
    <mergeCell ref="I19:M19"/>
    <mergeCell ref="A18:D18"/>
    <mergeCell ref="E18:F18"/>
    <mergeCell ref="G18:H18"/>
    <mergeCell ref="I18:M18"/>
    <mergeCell ref="A21:D21"/>
    <mergeCell ref="E21:F21"/>
    <mergeCell ref="G21:H21"/>
    <mergeCell ref="I21:M21"/>
    <mergeCell ref="A20:D20"/>
    <mergeCell ref="E20:F20"/>
    <mergeCell ref="G20:H20"/>
    <mergeCell ref="I20:M20"/>
    <mergeCell ref="A23:D23"/>
    <mergeCell ref="E23:F23"/>
    <mergeCell ref="G23:H23"/>
    <mergeCell ref="I23:M23"/>
    <mergeCell ref="A22:D22"/>
    <mergeCell ref="E22:F22"/>
    <mergeCell ref="G22:H22"/>
    <mergeCell ref="I22:M22"/>
    <mergeCell ref="A25:D25"/>
    <mergeCell ref="E25:F25"/>
    <mergeCell ref="G25:H25"/>
    <mergeCell ref="I25:M25"/>
    <mergeCell ref="A24:D24"/>
    <mergeCell ref="E24:F24"/>
    <mergeCell ref="G24:H24"/>
    <mergeCell ref="I24:M24"/>
    <mergeCell ref="A27:D27"/>
    <mergeCell ref="E27:F27"/>
    <mergeCell ref="G27:H27"/>
    <mergeCell ref="I27:M27"/>
    <mergeCell ref="A26:D26"/>
    <mergeCell ref="E26:F26"/>
    <mergeCell ref="G26:H26"/>
    <mergeCell ref="I26:M26"/>
    <mergeCell ref="A29:D29"/>
    <mergeCell ref="E29:F29"/>
    <mergeCell ref="G29:H29"/>
    <mergeCell ref="I29:M29"/>
    <mergeCell ref="A28:D28"/>
    <mergeCell ref="E28:F28"/>
    <mergeCell ref="G28:H28"/>
    <mergeCell ref="I28:M28"/>
    <mergeCell ref="A31:D31"/>
    <mergeCell ref="E31:F31"/>
    <mergeCell ref="G31:H31"/>
    <mergeCell ref="I31:M31"/>
    <mergeCell ref="A30:D30"/>
    <mergeCell ref="E30:F30"/>
    <mergeCell ref="G30:H30"/>
    <mergeCell ref="I30:M30"/>
    <mergeCell ref="A33:D33"/>
    <mergeCell ref="E33:F33"/>
    <mergeCell ref="G33:H33"/>
    <mergeCell ref="I33:M33"/>
    <mergeCell ref="A32:D32"/>
    <mergeCell ref="E32:F32"/>
    <mergeCell ref="G32:H32"/>
    <mergeCell ref="I32:M32"/>
    <mergeCell ref="I34:M34"/>
    <mergeCell ref="A35:D35"/>
    <mergeCell ref="E35:F35"/>
    <mergeCell ref="G35:H35"/>
    <mergeCell ref="I35:M35"/>
    <mergeCell ref="E61:F61"/>
    <mergeCell ref="G61:H61"/>
    <mergeCell ref="A34:D34"/>
    <mergeCell ref="E34:F34"/>
    <mergeCell ref="G34:H34"/>
    <mergeCell ref="A38:M49"/>
    <mergeCell ref="A58:C58"/>
    <mergeCell ref="A60:C60"/>
    <mergeCell ref="E60:F60"/>
    <mergeCell ref="G60:H60"/>
    <mergeCell ref="E62:F62"/>
    <mergeCell ref="G62:H62"/>
    <mergeCell ref="B66:C66"/>
    <mergeCell ref="A68:D68"/>
    <mergeCell ref="E68:F68"/>
    <mergeCell ref="G68:H68"/>
    <mergeCell ref="A70:D70"/>
    <mergeCell ref="E70:F70"/>
    <mergeCell ref="G70:H70"/>
    <mergeCell ref="I70:J70"/>
    <mergeCell ref="I68:J68"/>
    <mergeCell ref="A69:D69"/>
    <mergeCell ref="E69:F69"/>
    <mergeCell ref="G69:H69"/>
    <mergeCell ref="I69:J69"/>
    <mergeCell ref="A72:D72"/>
    <mergeCell ref="E72:F72"/>
    <mergeCell ref="G72:H72"/>
    <mergeCell ref="I72:J72"/>
    <mergeCell ref="A71:D71"/>
    <mergeCell ref="E71:F71"/>
    <mergeCell ref="G71:H71"/>
    <mergeCell ref="I71:J71"/>
    <mergeCell ref="A74:D74"/>
    <mergeCell ref="E74:F74"/>
    <mergeCell ref="G74:H74"/>
    <mergeCell ref="I74:J74"/>
    <mergeCell ref="A73:D73"/>
    <mergeCell ref="E73:F73"/>
    <mergeCell ref="G73:H73"/>
    <mergeCell ref="I73:J73"/>
  </mergeCells>
  <printOptions/>
  <pageMargins left="0.39375" right="0.39375" top="0.39375" bottom="0.39375" header="0.5118055555555556" footer="0.5118055555555556"/>
  <pageSetup firstPageNumber="1" useFirstPageNumber="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kawasaki sachie</dc:creator>
  <cp:keywords/>
  <dc:description/>
  <cp:lastModifiedBy> </cp:lastModifiedBy>
  <cp:lastPrinted>2008-03-27T06:15:57Z</cp:lastPrinted>
  <dcterms:created xsi:type="dcterms:W3CDTF">2008-03-24T06:46:52Z</dcterms:created>
  <dcterms:modified xsi:type="dcterms:W3CDTF">2008-03-27T03:18:22Z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